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REKAPITULACIJA" sheetId="1" r:id="rId1"/>
    <sheet name="1. PRIPREMNI RADOVI" sheetId="2" r:id="rId2"/>
    <sheet name="2. RADOVI RUŠENJA I DEMONTAŽE" sheetId="3" r:id="rId3"/>
    <sheet name="3. ZEMLJANI RADOVI" sheetId="4" r:id="rId4"/>
    <sheet name="4. ZIDARSKI RADOVI" sheetId="5" r:id="rId5"/>
    <sheet name="5. BETONSKI I ARMIRANOBETOSNKI " sheetId="6" r:id="rId6"/>
    <sheet name="6. IZOLACIJSKI RADOVI" sheetId="7" r:id="rId7"/>
    <sheet name="7. LIMARSKI RADOVI" sheetId="8" r:id="rId8"/>
    <sheet name="8. FASADERSKI RADOVI " sheetId="9" r:id="rId9"/>
    <sheet name="9. KERAMIČARSKI RADOVI" sheetId="10" r:id="rId10"/>
    <sheet name="10. GIPSKARTONSKI RADOVI" sheetId="11" r:id="rId11"/>
    <sheet name="11. LIČILAČKI RADOVI" sheetId="12" r:id="rId12"/>
    <sheet name="Sheet1" sheetId="13" r:id="rId1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<sst xmlns="http://schemas.openxmlformats.org/spreadsheetml/2006/main" count="291" uniqueCount="107">
  <si>
    <t>REKAPITULACIJA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</si>
  <si>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</si>
  <si>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</si>
  <si>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</si>
  <si>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</si>
  <si>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</si>
  <si>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</si>
  <si>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</si>
  <si>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</si>
  <si>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</si>
  <si>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</si>
  <si>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</si>
  <si>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</si>
  <si>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SVEUKUPNO:</t>
  </si>
  <si>
    <t>PDV</t>
  </si>
  <si>
    <t>UKUPNO SA PDV-om:</t>
  </si>
  <si>
    <t>red.br.</t>
  </si>
  <si>
    <t>opis</t>
  </si>
  <si>
    <t>jed.mj.</t>
  </si>
  <si>
    <t>količina</t>
  </si>
  <si>
    <t>jedin.cijena</t>
  </si>
  <si>
    <t>ukupna cijena</t>
  </si>
  <si>
    <t xml:space="preserve">1. </t>
  </si>
  <si>
    <t>PRIPREMNI RADOVI</t>
  </si>
  <si>
    <t>komplet</t>
  </si>
  <si>
    <t>Nepredviđeni radovi 5%</t>
  </si>
  <si>
    <t>UKUPNO:</t>
  </si>
  <si>
    <t>RADOVI DEMONTAŽE I RUŠENJA</t>
  </si>
  <si>
    <t>Demontaža postojećih prozora i okvira, utovar i odvoz na deponiju.</t>
  </si>
  <si>
    <t>Demontaža postojećih rasvjetnih tijela, utovar i odvoz na deponiju.</t>
  </si>
  <si>
    <t xml:space="preserve">Demontaža postojećih utičnica, utovar i odvoz na deponiju. </t>
  </si>
  <si>
    <t>m2</t>
  </si>
  <si>
    <t>m3</t>
  </si>
  <si>
    <t>13.</t>
  </si>
  <si>
    <t>16.</t>
  </si>
  <si>
    <t>m</t>
  </si>
  <si>
    <t>ZEMLJANI RADOVI</t>
  </si>
  <si>
    <t>ZIDARSKI RADOVI</t>
  </si>
  <si>
    <t>kg</t>
  </si>
  <si>
    <t>BETONSKI I ARMIRANOBETOSNKI RADOVI</t>
  </si>
  <si>
    <t>Napomena :  Čvrstoća betona određena je projektom konstrukcije.Svaka pozicija armirano-betonskih elemenata definirana je u statičkom proračunu, planu armature kao i stavci troškovnika, te ima svoju odgovarajuću klasu betona (C). Skela i oplata moraju imati takvu sigurnost i krutost da bez štetnih deformacija mogu primati opterećenje i utjecaje koji nastaju tijekom izvedbe radova. One moraju biti izvedene tako da se osigura puna sigurnost radnika i sredstava za rad kao i sigurnost prolaznika, prometa, susjednih objekata i okoline.</t>
  </si>
  <si>
    <t>IZOLACIJSKI RADOVI</t>
  </si>
  <si>
    <t>LIMARSKI RADOVI</t>
  </si>
  <si>
    <t>GIPSKARTONSKI RADOVI</t>
  </si>
  <si>
    <t>LIČILAČKI RADOVI</t>
  </si>
  <si>
    <r>
      <t>m</t>
    </r>
    <r>
      <rPr>
        <sz val="9"/>
        <rFont val="Verdana"/>
        <family val="2"/>
      </rPr>
      <t>2</t>
    </r>
  </si>
  <si>
    <t>m'</t>
  </si>
  <si>
    <t>komad</t>
  </si>
  <si>
    <t>Dobava materijala i izrada tampona ispod betonske podloge ispod trakastih temelja i ploča. Kameniti materijal propisane granulacije za sloj debljine 15 cm, a na prilaznim površinama prema uputi geomehaničara. Veličina zrna tamponskog materijala sloja 4-8 mm 20%,  8-16 mm 20% i 16-32 mm 60% mješavine. Nakon ugradnje i detaljnog planiranja sve površine valjanjem ili vibro pločom zbiti do Ms= 40 KN/m². Nakon izrade, izvršiti potrebna mjerenja i kontrole odstupanja visine planuma. Odstupanje visine planuma dozvoljeno je max. +/- 1,5 cm mjereno profilnom letvom od 4 m. Obračun po m³ ugrađenog tampona</t>
  </si>
  <si>
    <t>b) kat</t>
  </si>
  <si>
    <t>a) prizemlje</t>
  </si>
  <si>
    <t>Rezanje i otvaranje betonske ploče prizemlja prema planu za temeljenje. Pretpostavljena debljina betonske ploče 10-15 [cm], utovar i odvoz na deponiju. Sav potreban materijal i rad uključeni u cijenu. Obračun po m2.</t>
  </si>
  <si>
    <t xml:space="preserve">Iskop nasipnog materijala na mjestima predviđenim za temelje dubina iskopa je 70 cm ispod ploče prizemlja U cijenu je uračunat utovar i odvoz na deponiju. Nakon iskopa potrebno je  zbiti  i urediti površinu za betoniranje AB temelja. Sav potreban materijal i rad uključeni u cijenu. </t>
  </si>
  <si>
    <t>Nabava, postavljanje i skidanje čelične cijevne skele u i oko objekta s vanjske strane sa svim radnim stazama, ogradama, prilazima te propisanim osiguranjem.</t>
  </si>
  <si>
    <t>FASADE OBJEKTA:</t>
  </si>
  <si>
    <t>U OBJEKTU:</t>
  </si>
  <si>
    <t>a) Pregradni vatrootpotni zid (ZV1)</t>
  </si>
  <si>
    <t>Demontaža postojećih vrata i okvira, utovar i odvoz na deponiju.</t>
  </si>
  <si>
    <t>a) sjevernoistočno pročelje</t>
  </si>
  <si>
    <t>b) jugoistočno pročelje</t>
  </si>
  <si>
    <t>c)jugozapadno pročelje</t>
  </si>
  <si>
    <t>Zidanje zidova koji popunjavaju postojeće otvore koje treba zatvoriti. debljine 25 cm uporabom porozirane opeke i laganog morta (LM). Bruto obujamska masa opečnog zida debljine 25 cm iznosi 680 kg/m3 (zidni element npr. Porotherm 25 s p+e i mort npr. Porotherm LM5). Prilikom zidanja nije dozvoljeno preklapanje vertikalnih sljubnica. Min. razmak između vertikalnih sljubnica dva susjedna reda smije biti 10 cm. U cijenu je uključen sav rad i materijal pomoćna sredstva, oplata i pomočni materijali, zapunjavanje fuga, rezanje poluopeke za zidarski vez, završna obrada vertikalnih špaleta otvora, kao i poklopnih ploha prozorskih parapeta (podrazumijeva ravnu zaglađenu površinu), potrebna pokretna skela visine 200-300cm i čišćenje radnog mjesta nakon završetka radova. Izvedba striktno po uputama proizvođača. Obračun po m³ izvedenog zida.</t>
  </si>
  <si>
    <t>Rezanje i otvaranje postojećeg zida na mjestima predviđenim za vrata V1 i prozor P1 i prozor P2 na sjeveroistočnoj fasadi. Debljina Zida je 25 cm, utovar i odvoz na deponiju. Sav potreban materijal i rad uključeni u cijenu. Obračun po m2.</t>
  </si>
  <si>
    <t>Nabava, doprema i ugradnja betona C25/30 za AB temlje samce povezane temeljnim gredama dimenzija 60/60/50 cm,  armiranje pripadajućom armaturom. Prije betoniranja potrebno je iznivelirati podlogu koju se betonira. Oplata, kao i sav drugi potreban materijal i rad uključeni u cijenu.</t>
  </si>
  <si>
    <t>Nabava, doprema i ugradnja betona C25/30 za AB stupove različitih dimenzija (prema projektu), armiranje pripadajućom armaturom prema statičkom proračunu.  Oplata, kao i sav drugi potreban materijal i rad uključeni u cijenu.</t>
  </si>
  <si>
    <t>Nabava, doprema i ugradnja betona C25/30 za grede (prema projektu), armiranje pripadajućom armaturom prema statičkom proračunu. Oplata, kao i sav drugi potreban materijal i rad uključeni u cijenu.</t>
  </si>
  <si>
    <t>Nabava, doprema i ugradnja betona C25/30 za armiranobetonsku ploču kata.  
armiranje pripadajućom armaturom prema statičkom proračunu. Oplata, kao i sav drugi potreban materijal i rad uključeni u cijenu.</t>
  </si>
  <si>
    <t>Nabava, doprema i ugradnja betona C25/30 za gornje betonske podloge prizemlja i kata u padu debljine  6-4cm (estrih) i armiranje pripadajućom armaturom.  Sav drugi potreban materijal i rad uključeni u cijenu.</t>
  </si>
  <si>
    <t>a)Prizemlje</t>
  </si>
  <si>
    <t>b)Kat</t>
  </si>
  <si>
    <t>Nabava, doprema i postavljanje ekstrudiranog polistirena XPS d=3cm na pod prizemlja. Sav potreban materijal i rad uključeni u cijenu.</t>
  </si>
  <si>
    <t>Nabava, doprema i ugradnja toplinske izolacije na vanjske zidove kao Knauf fasadna izolacijska ploča FKD - S, sve u skladu sa ETICS sustavom. Obračun po m2.</t>
  </si>
  <si>
    <t>Nabava, doprema i ugradba zvučne  izolacijske membrane kao Ethafoam 222-E d=5mm u dva sloja, na rubovima zadignuti foliju do završnog sloja poda (prema projektu), spoj sa zidom mora ostati neprekinut.Sav potreban materijal i rad uključeni u cijenu.</t>
  </si>
  <si>
    <t>a) sjevernoistočna fasada debljina ploča 220 mm</t>
  </si>
  <si>
    <t>b) jugoistočna fasada debljina ploča je 80 mm</t>
  </si>
  <si>
    <t>c)jugozapadna fasada debljina ploča je 80 mm</t>
  </si>
  <si>
    <t>Nabava, doprema i postavljanje vatrootpornih ploča mineralne vune kao Knauf HTB 680 ploče u zid između skladišta i novoplaniranog prostora, ploče mineralne vune debljine 80 + 60 mm. Sav potreban materijal i rad uključeni u cijenu.</t>
  </si>
  <si>
    <t>Nabava doprema i postavljanje toplinske izolacije krovišta vatrootpornim pločama mineralne vune kao Knauf HTB 680 ploče, ploče mineralne vune debljine 80 + 60 mm. Sav potreban materijal i rad uključeni u cijenu.</t>
  </si>
  <si>
    <t>Nabava, doprema i ugradnja paropropusne i vodonepropusne folije kao Knauf LDS 0,04 kao hidroizolacije krova. Obračun po m2 razvijene površine.</t>
  </si>
  <si>
    <t>Nabava doprema i postavljanje zvučne i toplinske izolacije pregradnih zidova mineralnom vunom kao Knauf Naturoll Plus. mineralna vuna debljine 180, 80 i 50 mm. Sav potreban materijal i rad uključeni u cijenu.</t>
  </si>
  <si>
    <t>Naturoll Plus 50mm</t>
  </si>
  <si>
    <t>Naturoll Plus 80mm</t>
  </si>
  <si>
    <t>Naturoll Plus 180mm</t>
  </si>
  <si>
    <t>Nabava, doprema i postavljanje espandiranog polistirena EPS d=2cm spojeve novih stupova i postojećih zidova. Sav potreban materijal i rad uključeni u cijenu.</t>
  </si>
  <si>
    <t>Nabava, doprema i postavljanje  hidroizolacijskog premaza - jednokomponentne poliuretanske tekuće membrane kao Sikalastic 200W u dva sloja. Premaz zadignuti 40cm uz zidove. U Prostorima gdje je veca izloženost zida vodi (tuševi) premaz potrebno postaviti do visine plafona Sav potreban materijal i rad uključeni u cijenu.</t>
  </si>
  <si>
    <t>a) pod</t>
  </si>
  <si>
    <t>b) zid</t>
  </si>
  <si>
    <t>Izrada opšava na spoju krova  i zabatnog zida objekta od pocinčanog lima debljine 0,55mm komplet sa svim držačima i postavljanjem, te silikoniranjem spojeva nakon ugradnje. Boja opšava bijela (RAL 9010). Ugradnja sa preklopima prema pravilima struke. Obračun po m1.</t>
  </si>
  <si>
    <t>Prema stanju na terenu provjeriti postojeći oluk i odvodnju oborinske vode sa krova prema potrebi izvesti preinake</t>
  </si>
  <si>
    <t>Paušal</t>
  </si>
  <si>
    <t>Dobava materijala i izrada povezanog sustava termoizolirajuće fasade (ETICS) koja se sastoji od: vec spomenutog sloja vatrootpornih pločai nosačima učvršćenog za fasadu, početnog profila, kutnih i okapnih profila na rubovima, dvostrukog sloja građevinskog ljepila armiranog staklenim vlaknima (mrežica). Impregnacija i završna obrada akrilnom žbukom granulacije 1,2 mm kao San Marco Veneziagraf Compact. Sav potreban materijal i rad uključeni u cijenu.</t>
  </si>
  <si>
    <t>Nabava, doprema i postavljanje trake Sika SealTape S na spojeve zidova i podova. Sav potreban materijal i rad uključeni u cijenu.</t>
  </si>
  <si>
    <t>Izrada pregradnih zidova glavnog objekta od gipskartonskih ploča na aluminijskoj podkonstrukciji. Zidovi se izvode prema prikazu (popis slojeva). U cijenu uračunati sve pripremne radnje,kao i bandažiranje i kitanje svih spojeva i sudara sa žbukanim zidovima i stropovima, te završnu pripremu za bojanje. Obračun po m2 površine.</t>
  </si>
  <si>
    <t>a) Knauf ploče A13</t>
  </si>
  <si>
    <t>b) Knauf ploče A13 dvoslojno</t>
  </si>
  <si>
    <t>c) Knauf ploče DFH213</t>
  </si>
  <si>
    <t>d) Knauf ploče DFH213 dvoslojno</t>
  </si>
  <si>
    <t>e) Knauf ploče Fireboard A1 dvoslojno</t>
  </si>
  <si>
    <t>Bojanje unutarnjih ploha zidova i plafona vinilnim vodoperivim bojama kao Dulux Eggshell u tonovima po izboru projektanta. U cijenu su uključene sve potrebne predradnje: (čišćenje podloge, dvokratno gletanje, brušenje, impegniranje), te trokratno nanošenje boje. Sav potreban materijal i rad uključeni u cijenu.</t>
  </si>
  <si>
    <t>Nabava, doprema i ugradnja betona C25/30 za ab ploče stubišta. U stavku je uračunata oplata i svi pomoćni radovi. Sve površine zidova nakon betoniranja trebaju biti glatke i potpuno čiste. Obračun po m³, do gornje kote ploče.</t>
  </si>
  <si>
    <t>Nabava, doprema i ugradnja hidroizolacije podova prizemlja. Izolaciju izvesti fleksibilnim polimer-cementnim slojem debljine 1 mm kao Sika Top Seal-107 uz izdizanje 40 cm uz rubove. Sav potreban materijal i rad uključeni u cijenu. Obračun po m2.</t>
  </si>
  <si>
    <t>Postavljanje keramičkih pločica na podovima prizemlja. Pločice se postavljaju na pripremljenu podlogu lijepljenjem fleksibilnim ljepilom, sve prema pravilima struke. Pločice dobavlja investitor. Obračun po m2 površine.</t>
  </si>
  <si>
    <t>Postavljanje keramičkih pločica na podovima kata. Pločice se postavljaju na pripremljenu podlogu lijepljenjem fleksibilnim ljepilom, sve prema pravilima struke. Pločice dobavlja investitor. Obračun po m2 površine.</t>
  </si>
  <si>
    <t>Postavljanje keramičkih pločica na zidove kuhinje. Pločice se postavljaju na pripremljenu podlogu lijepljenjem fleksibilnim ljepilom, sve prema pravilima struke. Pločice dobavlja investitor. Obračun po m2 površine.</t>
  </si>
  <si>
    <t>Postavljanje keramičkih pločica na zidove sanitarija  Pločice se postavljaju na pripremljenu podlogu lijepljenjem fleksibilnim ljepilom, sve prema pravilima struke. Pločice dobavlja investitor. Obračun po m2 površine.</t>
  </si>
  <si>
    <t>FASADERSKI RADOVI</t>
  </si>
  <si>
    <t>KERAMIČARSKI RADOVI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</si>
</sst>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/>
    </xf>
    <xf numFmtId="172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2" sqref="C2"/>
    </sheetView>
  </sheetViews>
  <sheetFormatPr defaultColWidth="11.57421875" defaultRowHeight="18" customHeight="1"/>
  <cols>
    <col min="1" max="1" width="11.57421875" style="1" customWidth="1"/>
    <col min="2" max="2" width="45.7109375" style="0" customWidth="1"/>
    <col min="3" max="3" width="23.28125" style="0" customWidth="1"/>
  </cols>
  <sheetData>
    <row r="1" spans="1:3" ht="18" customHeight="1">
      <c r="A1" s="69" t="s">
        <v>0</v>
      </c>
      <c r="B1" s="69"/>
      <c r="C1" s="69"/>
    </row>
    <row r="2" spans="1:3" ht="18" customHeight="1">
      <c r="A2" s="2" t="s">
        <v>1</v>
      </c>
      <c r="B2" s="3" t="str">
        <f>'1. PRIPREMNI RADOVI'!B2</f>
        <v>PRIPREMNI RADOVI</v>
      </c>
      <c r="C2" s="64">
        <f>'1. PRIPREMNI RADOVI'!F10</f>
        <v>0</v>
      </c>
    </row>
    <row r="3" spans="1:3" ht="18" customHeight="1">
      <c r="A3" s="2" t="s">
        <v>2</v>
      </c>
      <c r="B3" s="3" t="str">
        <f>'2. RADOVI RUŠENJA I DEMONTAŽE'!B1</f>
        <v>RADOVI DEMONTAŽE I RUŠENJA</v>
      </c>
      <c r="C3" s="64">
        <f>'2. RADOVI RUŠENJA I DEMONTAŽE'!F18</f>
        <v>0</v>
      </c>
    </row>
    <row r="4" spans="1:3" ht="18" customHeight="1">
      <c r="A4" s="2" t="s">
        <v>3</v>
      </c>
      <c r="B4" s="3" t="str">
        <f>'3. ZEMLJANI RADOVI'!B2</f>
        <v>ZEMLJANI RADOVI</v>
      </c>
      <c r="C4" s="64">
        <f>'3. ZEMLJANI RADOVI'!F10</f>
        <v>0</v>
      </c>
    </row>
    <row r="5" spans="1:3" ht="18" customHeight="1">
      <c r="A5" s="2" t="s">
        <v>4</v>
      </c>
      <c r="B5" s="3" t="str">
        <f>'4. ZIDARSKI RADOVI'!B1</f>
        <v>ZIDARSKI RADOVI</v>
      </c>
      <c r="C5" s="64">
        <f>'4. ZIDARSKI RADOVI'!F17</f>
        <v>0</v>
      </c>
    </row>
    <row r="6" spans="1:3" ht="18" customHeight="1">
      <c r="A6" s="2" t="s">
        <v>5</v>
      </c>
      <c r="B6" s="3" t="str">
        <f>'5. BETONSKI I ARMIRANOBETOSNKI '!B1</f>
        <v>BETONSKI I ARMIRANOBETOSNKI RADOVI</v>
      </c>
      <c r="C6" s="64">
        <f>'5. BETONSKI I ARMIRANOBETOSNKI '!F26</f>
        <v>0</v>
      </c>
    </row>
    <row r="7" spans="1:3" ht="18" customHeight="1">
      <c r="A7" s="2" t="s">
        <v>6</v>
      </c>
      <c r="B7" s="3" t="str">
        <f>'6. IZOLACIJSKI RADOVI'!B1</f>
        <v>IZOLACIJSKI RADOVI</v>
      </c>
      <c r="C7" s="64">
        <f>'6. IZOLACIJSKI RADOVI'!F39</f>
        <v>0</v>
      </c>
    </row>
    <row r="8" spans="1:3" ht="18" customHeight="1">
      <c r="A8" s="2" t="s">
        <v>7</v>
      </c>
      <c r="B8" s="3" t="str">
        <f>'7. LIMARSKI RADOVI'!B1</f>
        <v>LIMARSKI RADOVI</v>
      </c>
      <c r="C8" s="64">
        <f>'7. LIMARSKI RADOVI'!F11</f>
        <v>0</v>
      </c>
    </row>
    <row r="9" spans="1:3" ht="18" customHeight="1">
      <c r="A9" s="2" t="s">
        <v>8</v>
      </c>
      <c r="B9" s="3" t="str">
        <f>'8. FASADERSKI RADOVI '!B1</f>
        <v>FASADERSKI RADOVI</v>
      </c>
      <c r="C9" s="64">
        <f>'8. FASADERSKI RADOVI '!F10</f>
        <v>0</v>
      </c>
    </row>
    <row r="10" spans="1:3" ht="18" customHeight="1">
      <c r="A10" s="2" t="s">
        <v>9</v>
      </c>
      <c r="B10" s="3" t="str">
        <f>'9. KERAMIČARSKI RADOVI'!B1</f>
        <v>KERAMIČARSKI RADOVI</v>
      </c>
      <c r="C10" s="64">
        <f>'9. KERAMIČARSKI RADOVI'!F14</f>
        <v>0</v>
      </c>
    </row>
    <row r="11" spans="1:3" ht="18" customHeight="1">
      <c r="A11" s="2" t="s">
        <v>10</v>
      </c>
      <c r="B11" s="3" t="str">
        <f>'10. GIPSKARTONSKI RADOVI'!B1</f>
        <v>GIPSKARTONSKI RADOVI</v>
      </c>
      <c r="C11" s="64">
        <f>'10. GIPSKARTONSKI RADOVI'!F14</f>
        <v>0</v>
      </c>
    </row>
    <row r="12" spans="1:3" ht="18" customHeight="1">
      <c r="A12" s="2" t="s">
        <v>11</v>
      </c>
      <c r="B12" s="3" t="str">
        <f>'11. LIČILAČKI RADOVI'!B1</f>
        <v>LIČILAČKI RADOVI</v>
      </c>
      <c r="C12" s="64">
        <f>'11. LIČILAČKI RADOVI'!F12</f>
        <v>0</v>
      </c>
    </row>
    <row r="13" spans="1:3" ht="18" customHeight="1">
      <c r="A13" s="4"/>
      <c r="B13" s="5"/>
      <c r="C13" s="64"/>
    </row>
    <row r="14" spans="1:3" ht="18" customHeight="1">
      <c r="A14" s="4"/>
      <c r="B14" s="67" t="s">
        <v>13</v>
      </c>
      <c r="C14" s="68">
        <f>SUM(C2:C12)</f>
        <v>0</v>
      </c>
    </row>
    <row r="15" spans="1:3" ht="18" customHeight="1">
      <c r="A15" s="4"/>
      <c r="B15" s="67" t="s">
        <v>14</v>
      </c>
      <c r="C15" s="68">
        <f>C14*0.25</f>
        <v>0</v>
      </c>
    </row>
    <row r="16" spans="1:3" ht="18" customHeight="1">
      <c r="A16" s="4"/>
      <c r="B16" s="65" t="s">
        <v>15</v>
      </c>
      <c r="C16" s="66">
        <f>SUM(C14:C15)</f>
        <v>0</v>
      </c>
    </row>
  </sheetData>
  <sheetProtection selectLockedCells="1" selectUnlockedCells="1"/>
  <mergeCells count="1">
    <mergeCell ref="A1:C1"/>
  </mergeCells>
  <printOptions/>
  <pageMargins left="0.5798611111111112" right="0.3958333333333333" top="1.0368055555555555" bottom="1.025" header="0.7993055555555556" footer="0.7875"/>
  <pageSetup firstPageNumber="1" useFirstPageNumber="1"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7">
      <selection activeCell="E16" sqref="E16"/>
    </sheetView>
  </sheetViews>
  <sheetFormatPr defaultColWidth="11.57421875" defaultRowHeight="12.75"/>
  <cols>
    <col min="1" max="1" width="11.57421875" style="52" customWidth="1"/>
    <col min="2" max="2" width="32.00390625" style="7" customWidth="1"/>
    <col min="3" max="16384" width="11.57421875" style="7" customWidth="1"/>
  </cols>
  <sheetData>
    <row r="1" spans="1:6" ht="11.25">
      <c r="A1" s="53" t="s">
        <v>9</v>
      </c>
      <c r="B1" s="13" t="s">
        <v>106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ht="11.25">
      <c r="D3" s="8"/>
    </row>
    <row r="4" spans="1:6" ht="90">
      <c r="A4" s="16" t="s">
        <v>1</v>
      </c>
      <c r="B4" s="17" t="s">
        <v>101</v>
      </c>
      <c r="C4" s="59" t="s">
        <v>31</v>
      </c>
      <c r="D4" s="19">
        <v>69.4</v>
      </c>
      <c r="E4" s="30">
        <v>0</v>
      </c>
      <c r="F4" s="19">
        <f>D4*E4</f>
        <v>0</v>
      </c>
    </row>
    <row r="5" spans="1:6" ht="11.25">
      <c r="A5" s="49"/>
      <c r="B5" s="42"/>
      <c r="C5" s="62"/>
      <c r="D5" s="54"/>
      <c r="E5" s="30"/>
      <c r="F5" s="54"/>
    </row>
    <row r="6" spans="1:6" ht="90">
      <c r="A6" s="16" t="s">
        <v>2</v>
      </c>
      <c r="B6" s="17" t="s">
        <v>102</v>
      </c>
      <c r="C6" s="59" t="s">
        <v>31</v>
      </c>
      <c r="D6" s="19">
        <v>63.33</v>
      </c>
      <c r="E6" s="30">
        <v>0</v>
      </c>
      <c r="F6" s="19">
        <f>D6*E6</f>
        <v>0</v>
      </c>
    </row>
    <row r="7" spans="4:5" ht="11.25">
      <c r="D7" s="8"/>
      <c r="E7" s="30"/>
    </row>
    <row r="8" spans="1:6" ht="90">
      <c r="A8" s="16" t="s">
        <v>3</v>
      </c>
      <c r="B8" s="17" t="s">
        <v>103</v>
      </c>
      <c r="C8" s="59" t="s">
        <v>31</v>
      </c>
      <c r="D8" s="15">
        <v>1.6</v>
      </c>
      <c r="E8" s="30">
        <v>0</v>
      </c>
      <c r="F8" s="19">
        <f>D8*E8</f>
        <v>0</v>
      </c>
    </row>
    <row r="9" spans="4:5" ht="11.25">
      <c r="D9" s="8"/>
      <c r="E9" s="30"/>
    </row>
    <row r="10" spans="1:6" ht="90">
      <c r="A10" s="16" t="s">
        <v>4</v>
      </c>
      <c r="B10" s="17" t="s">
        <v>104</v>
      </c>
      <c r="C10" s="18" t="s">
        <v>31</v>
      </c>
      <c r="D10" s="30">
        <v>74</v>
      </c>
      <c r="E10" s="30">
        <v>0</v>
      </c>
      <c r="F10" s="19">
        <f>D10*E10</f>
        <v>0</v>
      </c>
    </row>
    <row r="11" ht="11.25">
      <c r="D11" s="8"/>
    </row>
    <row r="12" spans="1:6" ht="11.25">
      <c r="A12" s="16" t="s">
        <v>9</v>
      </c>
      <c r="B12" s="18" t="s">
        <v>25</v>
      </c>
      <c r="C12" s="18"/>
      <c r="D12" s="18"/>
      <c r="E12" s="18"/>
      <c r="F12" s="19">
        <f>SUM(F4:F10)*0.05</f>
        <v>0</v>
      </c>
    </row>
    <row r="13" ht="11.25">
      <c r="F13" s="19"/>
    </row>
    <row r="14" spans="2:6" ht="11.25">
      <c r="B14" s="20" t="s">
        <v>26</v>
      </c>
      <c r="C14" s="21"/>
      <c r="D14" s="21"/>
      <c r="E14" s="22"/>
      <c r="F14" s="19">
        <f>SUM(F4:F12)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4" sqref="F14"/>
    </sheetView>
  </sheetViews>
  <sheetFormatPr defaultColWidth="11.57421875" defaultRowHeight="12.75"/>
  <cols>
    <col min="1" max="1" width="11.57421875" style="6" customWidth="1"/>
    <col min="2" max="2" width="32.8515625" style="7" customWidth="1"/>
    <col min="3" max="16384" width="11.57421875" style="7" customWidth="1"/>
  </cols>
  <sheetData>
    <row r="1" spans="1:6" ht="11.25">
      <c r="A1" s="12" t="s">
        <v>10</v>
      </c>
      <c r="B1" s="13" t="s">
        <v>43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ht="11.25">
      <c r="D3" s="8"/>
    </row>
    <row r="4" spans="1:6" ht="123.75">
      <c r="A4" s="16" t="s">
        <v>1</v>
      </c>
      <c r="B4" s="17" t="s">
        <v>92</v>
      </c>
      <c r="C4" s="18"/>
      <c r="D4" s="19"/>
      <c r="E4" s="18"/>
      <c r="F4" s="18"/>
    </row>
    <row r="5" spans="1:6" ht="11.25">
      <c r="A5" s="44"/>
      <c r="B5" s="58" t="s">
        <v>93</v>
      </c>
      <c r="C5" s="59" t="s">
        <v>31</v>
      </c>
      <c r="D5" s="15">
        <v>50</v>
      </c>
      <c r="E5" s="47">
        <v>0</v>
      </c>
      <c r="F5" s="19">
        <f>D5*E5</f>
        <v>0</v>
      </c>
    </row>
    <row r="6" spans="1:6" ht="11.25">
      <c r="A6" s="44"/>
      <c r="B6" s="58" t="s">
        <v>94</v>
      </c>
      <c r="C6" s="59" t="s">
        <v>31</v>
      </c>
      <c r="D6" s="15">
        <v>45</v>
      </c>
      <c r="E6" s="47">
        <v>0</v>
      </c>
      <c r="F6" s="19">
        <f>D6*E6</f>
        <v>0</v>
      </c>
    </row>
    <row r="7" spans="1:6" ht="11.25">
      <c r="A7" s="44"/>
      <c r="B7" s="58" t="s">
        <v>95</v>
      </c>
      <c r="C7" s="59" t="s">
        <v>31</v>
      </c>
      <c r="D7" s="15">
        <v>45</v>
      </c>
      <c r="E7" s="47">
        <v>0</v>
      </c>
      <c r="F7" s="19">
        <f>D7*E7</f>
        <v>0</v>
      </c>
    </row>
    <row r="8" spans="1:6" ht="11.25">
      <c r="A8" s="44"/>
      <c r="B8" s="58" t="s">
        <v>96</v>
      </c>
      <c r="C8" s="59" t="s">
        <v>31</v>
      </c>
      <c r="D8" s="15">
        <v>8</v>
      </c>
      <c r="E8" s="47">
        <v>0</v>
      </c>
      <c r="F8" s="19">
        <f>D8*E8</f>
        <v>0</v>
      </c>
    </row>
    <row r="9" spans="1:6" ht="22.5">
      <c r="A9" s="44"/>
      <c r="B9" s="58" t="s">
        <v>97</v>
      </c>
      <c r="C9" s="59" t="s">
        <v>31</v>
      </c>
      <c r="D9" s="15">
        <v>228</v>
      </c>
      <c r="E9" s="47">
        <v>0</v>
      </c>
      <c r="F9" s="19">
        <f>D9*E9</f>
        <v>0</v>
      </c>
    </row>
    <row r="10" spans="1:6" ht="11.25">
      <c r="A10" s="44"/>
      <c r="B10" s="58"/>
      <c r="C10" s="62"/>
      <c r="D10" s="47"/>
      <c r="E10" s="47"/>
      <c r="F10" s="54"/>
    </row>
    <row r="11" ht="11.25">
      <c r="D11" s="8"/>
    </row>
    <row r="12" spans="1:6" ht="11.25">
      <c r="A12" s="16" t="s">
        <v>3</v>
      </c>
      <c r="B12" s="18" t="s">
        <v>25</v>
      </c>
      <c r="C12" s="18"/>
      <c r="D12" s="18"/>
      <c r="E12" s="18"/>
      <c r="F12" s="19">
        <f>SUM(F4:F9)*0.05</f>
        <v>0</v>
      </c>
    </row>
    <row r="14" spans="2:6" ht="11.25">
      <c r="B14" s="20" t="s">
        <v>26</v>
      </c>
      <c r="C14" s="21"/>
      <c r="D14" s="21"/>
      <c r="E14" s="22"/>
      <c r="F14" s="19">
        <f>SUM(F4:F12)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4" sqref="I4"/>
    </sheetView>
  </sheetViews>
  <sheetFormatPr defaultColWidth="21.7109375" defaultRowHeight="12.75"/>
  <cols>
    <col min="1" max="1" width="10.00390625" style="51" customWidth="1"/>
    <col min="2" max="2" width="29.421875" style="7" customWidth="1"/>
    <col min="3" max="3" width="12.28125" style="7" customWidth="1"/>
    <col min="4" max="4" width="10.421875" style="7" customWidth="1"/>
    <col min="5" max="5" width="11.421875" style="7" customWidth="1"/>
    <col min="6" max="6" width="15.00390625" style="7" customWidth="1"/>
    <col min="7" max="16384" width="21.7109375" style="7" customWidth="1"/>
  </cols>
  <sheetData>
    <row r="1" spans="1:6" ht="11.25">
      <c r="A1" s="12" t="s">
        <v>11</v>
      </c>
      <c r="B1" s="13" t="s">
        <v>44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ht="11.25">
      <c r="D3" s="8"/>
    </row>
    <row r="4" spans="1:6" ht="146.25" customHeight="1">
      <c r="A4" s="16" t="s">
        <v>1</v>
      </c>
      <c r="B4" s="55" t="s">
        <v>98</v>
      </c>
      <c r="C4" s="7" t="s">
        <v>31</v>
      </c>
      <c r="D4" s="8">
        <v>400</v>
      </c>
      <c r="E4" s="8">
        <v>0</v>
      </c>
      <c r="F4" s="8">
        <f>D4*E4</f>
        <v>0</v>
      </c>
    </row>
    <row r="5" spans="2:6" ht="11.25">
      <c r="B5" s="18"/>
      <c r="C5" s="18"/>
      <c r="D5" s="19"/>
      <c r="E5" s="8"/>
      <c r="F5" s="8"/>
    </row>
    <row r="6" spans="2:6" ht="11.25">
      <c r="B6" s="18"/>
      <c r="C6" s="18"/>
      <c r="D6" s="19"/>
      <c r="E6" s="8"/>
      <c r="F6" s="8"/>
    </row>
    <row r="7" spans="2:6" ht="11.25">
      <c r="B7" s="18"/>
      <c r="C7" s="18"/>
      <c r="D7" s="19"/>
      <c r="E7" s="8"/>
      <c r="F7" s="8"/>
    </row>
    <row r="8" spans="2:6" ht="11.25">
      <c r="B8" s="18"/>
      <c r="C8" s="18"/>
      <c r="D8" s="19"/>
      <c r="E8" s="8"/>
      <c r="F8" s="8"/>
    </row>
    <row r="9" spans="5:6" ht="11.25">
      <c r="E9" s="8"/>
      <c r="F9" s="8"/>
    </row>
    <row r="10" spans="1:6" ht="11.25">
      <c r="A10" s="16" t="s">
        <v>2</v>
      </c>
      <c r="B10" s="18" t="s">
        <v>25</v>
      </c>
      <c r="C10" s="18"/>
      <c r="D10" s="18"/>
      <c r="E10" s="8"/>
      <c r="F10" s="8">
        <f>SUM(F4:F8)*0.05</f>
        <v>0</v>
      </c>
    </row>
    <row r="11" spans="5:6" ht="11.25">
      <c r="E11" s="8"/>
      <c r="F11" s="8"/>
    </row>
    <row r="12" spans="2:6" ht="11.25">
      <c r="B12" s="20" t="s">
        <v>26</v>
      </c>
      <c r="C12" s="21"/>
      <c r="D12" s="21"/>
      <c r="E12" s="8"/>
      <c r="F12" s="8">
        <f>SUM(F4:F10)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10" sqref="F10"/>
    </sheetView>
  </sheetViews>
  <sheetFormatPr defaultColWidth="11.57421875" defaultRowHeight="12.75"/>
  <cols>
    <col min="1" max="1" width="11.57421875" style="6" customWidth="1"/>
    <col min="2" max="2" width="35.8515625" style="7" customWidth="1"/>
    <col min="3" max="3" width="11.57421875" style="7" customWidth="1"/>
    <col min="4" max="4" width="11.57421875" style="8" customWidth="1"/>
    <col min="5" max="16384" width="11.57421875" style="7" customWidth="1"/>
  </cols>
  <sheetData>
    <row r="1" spans="1:6" ht="22.5">
      <c r="A1" s="9" t="s">
        <v>16</v>
      </c>
      <c r="B1" s="10" t="s">
        <v>17</v>
      </c>
      <c r="C1" s="10" t="s">
        <v>18</v>
      </c>
      <c r="D1" s="11" t="s">
        <v>19</v>
      </c>
      <c r="E1" s="11" t="s">
        <v>20</v>
      </c>
      <c r="F1" s="11" t="s">
        <v>21</v>
      </c>
    </row>
    <row r="2" spans="1:6" ht="11.25">
      <c r="A2" s="12" t="s">
        <v>22</v>
      </c>
      <c r="B2" s="13" t="s">
        <v>23</v>
      </c>
      <c r="C2" s="14"/>
      <c r="D2" s="15"/>
      <c r="E2" s="15"/>
      <c r="F2" s="15"/>
    </row>
    <row r="4" spans="1:6" ht="89.25" customHeight="1">
      <c r="A4" s="16" t="s">
        <v>22</v>
      </c>
      <c r="B4" s="17" t="str">
        <f>"Priprema igradilišta, ograđivanje prizemne neposredne zone građevine,  organizacija deponije, transportnih puteva, sanitarnog čvora i ostalih cjelina nužnih za nesmetano obavljanje radova. Sav potreban materijal i rad uključeni u cijenu. Obračun u "&amp;IF(OR(C4="m'",C4="m",C4="m2",C4="m3",C4="kg"),C4,C4&amp;"u")&amp;"."</f>
        <v>Priprema igradilišta, ograđivanje prizemne neposredne zone građevine,  organizacija deponije, transportnih puteva, sanitarnog čvora i ostalih cjelina nužnih za nesmetano obavljanje radova. Sav potreban materijal i rad uključeni u cijenu. Obračun u kompletu.</v>
      </c>
      <c r="C4" s="7" t="s">
        <v>24</v>
      </c>
      <c r="D4" s="19">
        <v>1</v>
      </c>
      <c r="E4" s="19">
        <v>0</v>
      </c>
      <c r="F4" s="19">
        <f>PRODUCT(D4,E4)</f>
        <v>0</v>
      </c>
    </row>
    <row r="5" spans="5:6" ht="11.25">
      <c r="E5" s="8"/>
      <c r="F5" s="8"/>
    </row>
    <row r="6" spans="1:6" ht="60.75" customHeight="1">
      <c r="A6" s="16" t="s">
        <v>2</v>
      </c>
      <c r="B6" s="17" t="str">
        <f>"Demontaža i pomicanje sve pokretne imovine unutar prostora na mjesto koje odredi investitor. Sav potreban materijal i rad uključeni u cijenu. Obračun u "&amp;IF(OR(C6="m'",C6="m",C6="m2",C6="m3",C6="kg"),C6,C6&amp;"u")&amp;"."</f>
        <v>Demontaža i pomicanje sve pokretne imovine unutar prostora na mjesto koje odredi investitor. Sav potreban materijal i rad uključeni u cijenu. Obračun u kompletu.</v>
      </c>
      <c r="C6" s="7" t="s">
        <v>24</v>
      </c>
      <c r="D6" s="19">
        <v>1</v>
      </c>
      <c r="E6" s="19">
        <v>0</v>
      </c>
      <c r="F6" s="19">
        <f>PRODUCT(D6,E6)</f>
        <v>0</v>
      </c>
    </row>
    <row r="7" spans="1:6" ht="10.5" customHeight="1">
      <c r="A7" s="49"/>
      <c r="B7" s="42"/>
      <c r="D7" s="54"/>
      <c r="E7" s="54"/>
      <c r="F7" s="54"/>
    </row>
    <row r="8" spans="1:6" ht="11.25">
      <c r="A8" s="16" t="s">
        <v>3</v>
      </c>
      <c r="B8" s="18" t="str">
        <f>"Nepredviđeni radovi "&amp;K29&amp;" %"</f>
        <v>Nepredviđeni radovi 5 %</v>
      </c>
      <c r="C8" s="18"/>
      <c r="D8" s="18"/>
      <c r="E8" s="18"/>
      <c r="F8" s="19">
        <f>PRODUCT(SUM(F1:F7),K29,0.01)</f>
        <v>0</v>
      </c>
    </row>
    <row r="10" spans="2:6" ht="11.25">
      <c r="B10" s="20" t="s">
        <v>26</v>
      </c>
      <c r="C10" s="21"/>
      <c r="D10" s="21"/>
      <c r="E10" s="22"/>
      <c r="F10" s="19">
        <f>SUM(F1:F9)</f>
        <v>0</v>
      </c>
    </row>
    <row r="29" spans="11:12" ht="11.25">
      <c r="K29" s="7">
        <v>5</v>
      </c>
      <c r="L29" s="7" t="s">
        <v>46</v>
      </c>
    </row>
    <row r="30" ht="11.25">
      <c r="L30" s="7" t="s">
        <v>35</v>
      </c>
    </row>
    <row r="31" ht="11.25">
      <c r="L31" s="7" t="s">
        <v>45</v>
      </c>
    </row>
    <row r="32" ht="11.25">
      <c r="L32" s="7" t="s">
        <v>32</v>
      </c>
    </row>
    <row r="33" ht="11.25">
      <c r="L33" s="7" t="s">
        <v>24</v>
      </c>
    </row>
    <row r="34" ht="11.25">
      <c r="L34" s="7" t="s">
        <v>47</v>
      </c>
    </row>
    <row r="35" ht="11.25">
      <c r="L35" s="7" t="s">
        <v>38</v>
      </c>
    </row>
  </sheetData>
  <sheetProtection selectLockedCells="1" selectUnlockedCells="1"/>
  <dataValidations count="1">
    <dataValidation type="list" allowBlank="1" showInputMessage="1" showErrorMessage="1" sqref="C4 C6:C7">
      <formula1>$L$29:$L$35</formula1>
    </dataValidation>
  </dataValidations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E19" sqref="E19"/>
    </sheetView>
  </sheetViews>
  <sheetFormatPr defaultColWidth="11.57421875" defaultRowHeight="12.75"/>
  <cols>
    <col min="1" max="1" width="11.57421875" style="6" customWidth="1"/>
    <col min="2" max="2" width="38.7109375" style="7" customWidth="1"/>
    <col min="3" max="3" width="11.57421875" style="7" customWidth="1"/>
    <col min="4" max="4" width="11.57421875" style="8" customWidth="1"/>
    <col min="5" max="16384" width="11.57421875" style="7" customWidth="1"/>
  </cols>
  <sheetData>
    <row r="1" spans="1:6" ht="11.25">
      <c r="A1" s="12" t="s">
        <v>2</v>
      </c>
      <c r="B1" s="13" t="s">
        <v>27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23"/>
      <c r="B3" s="24"/>
      <c r="C3" s="24"/>
      <c r="D3" s="25"/>
      <c r="E3" s="25"/>
      <c r="F3" s="25"/>
    </row>
    <row r="4" spans="1:6" ht="22.5">
      <c r="A4" s="26" t="s">
        <v>1</v>
      </c>
      <c r="B4" s="27" t="s">
        <v>57</v>
      </c>
      <c r="C4" s="18" t="s">
        <v>47</v>
      </c>
      <c r="D4" s="28">
        <v>1</v>
      </c>
      <c r="E4" s="19">
        <v>0</v>
      </c>
      <c r="F4" s="19">
        <f>D4*E4</f>
        <v>0</v>
      </c>
    </row>
    <row r="5" spans="1:5" ht="11.25">
      <c r="A5" s="29"/>
      <c r="D5" s="30"/>
      <c r="E5" s="19"/>
    </row>
    <row r="6" spans="1:6" ht="22.5">
      <c r="A6" s="26" t="s">
        <v>2</v>
      </c>
      <c r="B6" s="27" t="s">
        <v>28</v>
      </c>
      <c r="C6" s="18" t="s">
        <v>47</v>
      </c>
      <c r="D6" s="28">
        <v>5</v>
      </c>
      <c r="E6" s="19">
        <v>0</v>
      </c>
      <c r="F6" s="19">
        <f>D6*E6</f>
        <v>0</v>
      </c>
    </row>
    <row r="7" spans="1:5" ht="11.25">
      <c r="A7" s="29"/>
      <c r="D7" s="30"/>
      <c r="E7" s="19"/>
    </row>
    <row r="8" spans="1:6" ht="22.5">
      <c r="A8" s="26" t="s">
        <v>3</v>
      </c>
      <c r="B8" s="27" t="s">
        <v>29</v>
      </c>
      <c r="C8" s="18" t="s">
        <v>24</v>
      </c>
      <c r="D8" s="28">
        <v>1</v>
      </c>
      <c r="E8" s="19">
        <v>0</v>
      </c>
      <c r="F8" s="19">
        <f>D8*E8</f>
        <v>0</v>
      </c>
    </row>
    <row r="9" spans="1:5" ht="11.25">
      <c r="A9" s="29"/>
      <c r="B9" s="31"/>
      <c r="D9" s="30"/>
      <c r="E9" s="19"/>
    </row>
    <row r="10" spans="1:6" ht="22.5">
      <c r="A10" s="26" t="s">
        <v>4</v>
      </c>
      <c r="B10" s="27" t="s">
        <v>30</v>
      </c>
      <c r="C10" s="18" t="s">
        <v>24</v>
      </c>
      <c r="D10" s="28">
        <v>1</v>
      </c>
      <c r="E10" s="19">
        <v>0</v>
      </c>
      <c r="F10" s="19">
        <f>D10*E10</f>
        <v>0</v>
      </c>
    </row>
    <row r="11" spans="1:4" ht="11.25">
      <c r="A11" s="29"/>
      <c r="C11" s="32"/>
      <c r="D11" s="30"/>
    </row>
    <row r="12" spans="1:6" ht="67.5">
      <c r="A12" s="16" t="s">
        <v>5</v>
      </c>
      <c r="B12" s="18" t="s">
        <v>51</v>
      </c>
      <c r="C12" s="18" t="s">
        <v>31</v>
      </c>
      <c r="D12" s="28">
        <v>24</v>
      </c>
      <c r="E12" s="18">
        <v>0</v>
      </c>
      <c r="F12" s="19">
        <f>D12*E12</f>
        <v>0</v>
      </c>
    </row>
    <row r="13" spans="1:6" ht="11.25">
      <c r="A13" s="16"/>
      <c r="B13" s="18"/>
      <c r="C13" s="18"/>
      <c r="D13" s="28"/>
      <c r="E13" s="18"/>
      <c r="F13" s="19"/>
    </row>
    <row r="14" spans="1:6" ht="78.75">
      <c r="A14" s="16" t="s">
        <v>6</v>
      </c>
      <c r="B14" s="18" t="s">
        <v>62</v>
      </c>
      <c r="C14" s="18" t="s">
        <v>31</v>
      </c>
      <c r="D14" s="28">
        <v>4.5</v>
      </c>
      <c r="E14" s="18">
        <v>0</v>
      </c>
      <c r="F14" s="19">
        <f>D14*E14</f>
        <v>0</v>
      </c>
    </row>
    <row r="15" spans="2:7" ht="11.25">
      <c r="B15" s="33"/>
      <c r="C15" s="33"/>
      <c r="D15" s="30"/>
      <c r="E15" s="33"/>
      <c r="F15" s="33"/>
      <c r="G15" s="33"/>
    </row>
    <row r="16" spans="1:6" ht="11.25">
      <c r="A16" s="16" t="s">
        <v>7</v>
      </c>
      <c r="B16" s="18" t="str">
        <f>'1. PRIPREMNI RADOVI'!$B$8</f>
        <v>Nepredviđeni radovi 5 %</v>
      </c>
      <c r="C16" s="18"/>
      <c r="D16" s="18"/>
      <c r="E16" s="18"/>
      <c r="F16" s="19">
        <f>PRODUCT(SUM(F4:F14),0.05)</f>
        <v>0</v>
      </c>
    </row>
    <row r="18" spans="2:6" ht="11.25">
      <c r="B18" s="20" t="s">
        <v>26</v>
      </c>
      <c r="C18" s="21"/>
      <c r="D18" s="21"/>
      <c r="E18" s="22"/>
      <c r="F18" s="19">
        <f>SUM(F4:F17)</f>
        <v>0</v>
      </c>
    </row>
    <row r="19" spans="1:7" ht="11.25">
      <c r="A19" s="37"/>
      <c r="C19" s="33"/>
      <c r="D19" s="30"/>
      <c r="E19" s="33"/>
      <c r="F19" s="33"/>
      <c r="G19" s="33"/>
    </row>
    <row r="20" ht="11.25">
      <c r="D20" s="30"/>
    </row>
    <row r="21" ht="11.25">
      <c r="D21" s="30"/>
    </row>
    <row r="22" ht="11.25">
      <c r="D22" s="30"/>
    </row>
    <row r="23" ht="11.25">
      <c r="D23" s="30"/>
    </row>
    <row r="24" ht="11.25">
      <c r="D24" s="30"/>
    </row>
    <row r="25" ht="11.25">
      <c r="D25" s="30"/>
    </row>
    <row r="26" ht="11.25">
      <c r="D26" s="30"/>
    </row>
    <row r="27" ht="11.25">
      <c r="D27" s="30"/>
    </row>
    <row r="28" ht="11.25">
      <c r="D28" s="30"/>
    </row>
    <row r="29" ht="11.25">
      <c r="D29" s="30"/>
    </row>
    <row r="30" ht="11.25">
      <c r="D30" s="30"/>
    </row>
    <row r="31" ht="11.25">
      <c r="D31" s="30"/>
    </row>
    <row r="32" ht="11.25">
      <c r="D32" s="30"/>
    </row>
    <row r="33" ht="11.25">
      <c r="D33" s="30"/>
    </row>
    <row r="34" ht="11.25">
      <c r="D34" s="30"/>
    </row>
    <row r="35" ht="11.25">
      <c r="D35" s="30"/>
    </row>
    <row r="36" ht="11.25">
      <c r="D36" s="30"/>
    </row>
    <row r="37" ht="11.25">
      <c r="D37" s="30"/>
    </row>
    <row r="38" ht="11.25">
      <c r="D38" s="30"/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="115" zoomScaleNormal="115" zoomScalePageLayoutView="0" workbookViewId="0" topLeftCell="A1">
      <selection activeCell="E11" sqref="E11"/>
    </sheetView>
  </sheetViews>
  <sheetFormatPr defaultColWidth="11.57421875" defaultRowHeight="12.75"/>
  <cols>
    <col min="1" max="1" width="11.57421875" style="33" customWidth="1"/>
    <col min="2" max="2" width="33.140625" style="33" customWidth="1"/>
    <col min="3" max="16384" width="11.57421875" style="33" customWidth="1"/>
  </cols>
  <sheetData>
    <row r="1" spans="1:6" ht="22.5">
      <c r="A1" s="9" t="s">
        <v>16</v>
      </c>
      <c r="B1" s="10" t="s">
        <v>17</v>
      </c>
      <c r="C1" s="10" t="s">
        <v>18</v>
      </c>
      <c r="D1" s="11" t="s">
        <v>19</v>
      </c>
      <c r="E1" s="11" t="s">
        <v>20</v>
      </c>
      <c r="F1" s="11" t="s">
        <v>21</v>
      </c>
    </row>
    <row r="2" spans="1:6" ht="11.25">
      <c r="A2" s="12" t="s">
        <v>3</v>
      </c>
      <c r="B2" s="13" t="s">
        <v>36</v>
      </c>
      <c r="C2" s="14"/>
      <c r="D2" s="15"/>
      <c r="E2" s="15"/>
      <c r="F2" s="15"/>
    </row>
    <row r="4" spans="1:6" ht="101.25">
      <c r="A4" s="26" t="s">
        <v>1</v>
      </c>
      <c r="B4" s="18" t="s">
        <v>52</v>
      </c>
      <c r="C4" s="36" t="s">
        <v>32</v>
      </c>
      <c r="D4" s="28">
        <v>14.4</v>
      </c>
      <c r="E4" s="36">
        <v>0</v>
      </c>
      <c r="F4" s="19">
        <f>D4*E4</f>
        <v>0</v>
      </c>
    </row>
    <row r="5" ht="11.25">
      <c r="F5" s="19"/>
    </row>
    <row r="6" spans="1:6" ht="225">
      <c r="A6" s="38" t="s">
        <v>2</v>
      </c>
      <c r="B6" s="18" t="s">
        <v>48</v>
      </c>
      <c r="C6" s="36" t="s">
        <v>32</v>
      </c>
      <c r="D6" s="28">
        <v>3.6</v>
      </c>
      <c r="E6" s="36">
        <v>0</v>
      </c>
      <c r="F6" s="19">
        <f>D6*E6</f>
        <v>0</v>
      </c>
    </row>
    <row r="8" spans="1:6" ht="11.25">
      <c r="A8" s="16" t="s">
        <v>3</v>
      </c>
      <c r="B8" s="18" t="s">
        <v>25</v>
      </c>
      <c r="C8" s="18"/>
      <c r="D8" s="36"/>
      <c r="E8" s="36"/>
      <c r="F8" s="19">
        <f>PRODUCT(SUM(F4:F6),0.05)</f>
        <v>0</v>
      </c>
    </row>
    <row r="9" ht="11.25">
      <c r="F9" s="7"/>
    </row>
    <row r="10" spans="2:6" ht="11.25">
      <c r="B10" s="20" t="s">
        <v>26</v>
      </c>
      <c r="C10" s="21"/>
      <c r="D10" s="21"/>
      <c r="E10" s="22"/>
      <c r="F10" s="19">
        <f>SUM(F4:F8)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3">
      <selection activeCell="K13" sqref="K13"/>
    </sheetView>
  </sheetViews>
  <sheetFormatPr defaultColWidth="11.57421875" defaultRowHeight="12.75"/>
  <cols>
    <col min="1" max="1" width="11.57421875" style="6" customWidth="1"/>
    <col min="2" max="2" width="35.140625" style="7" customWidth="1"/>
    <col min="3" max="3" width="11.57421875" style="7" customWidth="1"/>
    <col min="4" max="4" width="11.57421875" style="8" customWidth="1"/>
    <col min="5" max="16384" width="11.57421875" style="7" customWidth="1"/>
  </cols>
  <sheetData>
    <row r="1" spans="1:6" ht="11.25">
      <c r="A1" s="12" t="s">
        <v>4</v>
      </c>
      <c r="B1" s="13" t="s">
        <v>37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23"/>
      <c r="B3" s="24"/>
      <c r="C3" s="24"/>
      <c r="D3" s="25"/>
      <c r="E3" s="25"/>
      <c r="F3" s="25"/>
    </row>
    <row r="5" spans="1:2" ht="56.25">
      <c r="A5" s="16" t="s">
        <v>1</v>
      </c>
      <c r="B5" s="55" t="s">
        <v>53</v>
      </c>
    </row>
    <row r="6" spans="1:4" ht="11.25">
      <c r="A6" s="49"/>
      <c r="B6" s="18" t="s">
        <v>54</v>
      </c>
      <c r="C6" s="18"/>
      <c r="D6" s="30"/>
    </row>
    <row r="7" spans="2:6" ht="11.25">
      <c r="B7" s="18" t="s">
        <v>58</v>
      </c>
      <c r="C7" s="18" t="s">
        <v>31</v>
      </c>
      <c r="D7" s="28">
        <v>45</v>
      </c>
      <c r="E7" s="28">
        <v>0</v>
      </c>
      <c r="F7" s="19">
        <f>D7*E7</f>
        <v>0</v>
      </c>
    </row>
    <row r="8" spans="2:6" ht="11.25">
      <c r="B8" s="18" t="s">
        <v>59</v>
      </c>
      <c r="C8" s="18" t="s">
        <v>31</v>
      </c>
      <c r="D8" s="28">
        <v>60.12</v>
      </c>
      <c r="E8" s="28">
        <v>0</v>
      </c>
      <c r="F8" s="19">
        <f>D8*E8</f>
        <v>0</v>
      </c>
    </row>
    <row r="9" spans="2:6" ht="11.25">
      <c r="B9" s="18" t="s">
        <v>60</v>
      </c>
      <c r="C9" s="18" t="s">
        <v>31</v>
      </c>
      <c r="D9" s="28">
        <v>13</v>
      </c>
      <c r="E9" s="28">
        <v>0</v>
      </c>
      <c r="F9" s="19">
        <f>D9*E9</f>
        <v>0</v>
      </c>
    </row>
    <row r="10" spans="1:5" ht="11.25">
      <c r="A10" s="49"/>
      <c r="B10" s="18" t="s">
        <v>55</v>
      </c>
      <c r="C10" s="18"/>
      <c r="D10" s="30"/>
      <c r="E10" s="28"/>
    </row>
    <row r="11" spans="2:6" ht="11.25">
      <c r="B11" s="18" t="s">
        <v>56</v>
      </c>
      <c r="C11" s="18" t="s">
        <v>31</v>
      </c>
      <c r="D11" s="28">
        <v>61.9</v>
      </c>
      <c r="E11" s="28">
        <v>0</v>
      </c>
      <c r="F11" s="19">
        <f>D11*E11</f>
        <v>0</v>
      </c>
    </row>
    <row r="12" spans="2:6" ht="11.25">
      <c r="B12" s="18"/>
      <c r="C12" s="32"/>
      <c r="D12" s="56"/>
      <c r="E12" s="28"/>
      <c r="F12" s="54"/>
    </row>
    <row r="13" spans="1:6" ht="292.5">
      <c r="A13" s="16" t="s">
        <v>2</v>
      </c>
      <c r="B13" s="55" t="s">
        <v>61</v>
      </c>
      <c r="C13" s="18" t="s">
        <v>32</v>
      </c>
      <c r="D13" s="28">
        <v>2.1</v>
      </c>
      <c r="E13" s="28">
        <v>0</v>
      </c>
      <c r="F13" s="19">
        <f>D13*E13</f>
        <v>0</v>
      </c>
    </row>
    <row r="14" spans="1:7" ht="11.25">
      <c r="A14" s="39"/>
      <c r="B14" s="33"/>
      <c r="E14" s="33"/>
      <c r="F14" s="33"/>
      <c r="G14" s="33"/>
    </row>
    <row r="15" spans="1:7" ht="11.25">
      <c r="A15" s="16" t="s">
        <v>2</v>
      </c>
      <c r="B15" s="18" t="s">
        <v>25</v>
      </c>
      <c r="C15" s="18"/>
      <c r="D15" s="19"/>
      <c r="E15" s="18"/>
      <c r="F15" s="36">
        <f>SUM(F5:F13)*0.05</f>
        <v>0</v>
      </c>
      <c r="G15" s="33"/>
    </row>
    <row r="17" spans="2:6" ht="11.25">
      <c r="B17" s="20" t="s">
        <v>26</v>
      </c>
      <c r="C17" s="21"/>
      <c r="D17" s="21"/>
      <c r="E17" s="22"/>
      <c r="F17" s="18">
        <f>SUM(F5:F15)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E29" sqref="E29"/>
    </sheetView>
  </sheetViews>
  <sheetFormatPr defaultColWidth="11.57421875" defaultRowHeight="12.75"/>
  <cols>
    <col min="1" max="1" width="11.57421875" style="6" customWidth="1"/>
    <col min="2" max="2" width="39.7109375" style="7" customWidth="1"/>
    <col min="3" max="16384" width="11.57421875" style="7" customWidth="1"/>
  </cols>
  <sheetData>
    <row r="1" spans="1:6" ht="22.5">
      <c r="A1" s="12" t="s">
        <v>5</v>
      </c>
      <c r="B1" s="13" t="s">
        <v>39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23"/>
      <c r="B3" s="24"/>
      <c r="C3" s="24"/>
      <c r="D3" s="25"/>
      <c r="E3" s="25"/>
      <c r="F3" s="25"/>
    </row>
    <row r="4" spans="1:4" ht="157.5">
      <c r="A4" s="16"/>
      <c r="B4" s="17" t="s">
        <v>40</v>
      </c>
      <c r="D4" s="8"/>
    </row>
    <row r="5" ht="11.25">
      <c r="D5" s="8"/>
    </row>
    <row r="6" spans="1:6" ht="90">
      <c r="A6" s="16" t="s">
        <v>1</v>
      </c>
      <c r="B6" s="17" t="s">
        <v>63</v>
      </c>
      <c r="C6" s="18" t="s">
        <v>32</v>
      </c>
      <c r="D6" s="19">
        <v>12</v>
      </c>
      <c r="E6" s="18">
        <v>0</v>
      </c>
      <c r="F6" s="19">
        <f>D6*E6</f>
        <v>0</v>
      </c>
    </row>
    <row r="7" spans="2:6" ht="11.25">
      <c r="B7" s="18"/>
      <c r="C7" s="18"/>
      <c r="D7" s="19"/>
      <c r="E7" s="18"/>
      <c r="F7" s="19"/>
    </row>
    <row r="8" spans="2:6" ht="11.25">
      <c r="B8" s="32"/>
      <c r="C8" s="32"/>
      <c r="D8" s="54"/>
      <c r="E8" s="32"/>
      <c r="F8" s="32"/>
    </row>
    <row r="9" spans="1:6" ht="67.5">
      <c r="A9" s="16" t="s">
        <v>2</v>
      </c>
      <c r="B9" s="18" t="s">
        <v>64</v>
      </c>
      <c r="C9" s="18" t="s">
        <v>32</v>
      </c>
      <c r="D9" s="19">
        <v>2.1</v>
      </c>
      <c r="E9" s="18">
        <v>0</v>
      </c>
      <c r="F9" s="19">
        <f>D9*E9</f>
        <v>0</v>
      </c>
    </row>
    <row r="10" spans="2:6" ht="11.25">
      <c r="B10" s="18"/>
      <c r="C10" s="18"/>
      <c r="D10" s="19"/>
      <c r="E10" s="18"/>
      <c r="F10" s="19"/>
    </row>
    <row r="11" spans="2:6" ht="11.25">
      <c r="B11" s="18"/>
      <c r="C11" s="32"/>
      <c r="D11" s="54"/>
      <c r="E11" s="32"/>
      <c r="F11" s="19"/>
    </row>
    <row r="12" spans="2:6" ht="11.25">
      <c r="B12" s="18"/>
      <c r="C12" s="32"/>
      <c r="D12" s="54"/>
      <c r="E12" s="32"/>
      <c r="F12" s="32"/>
    </row>
    <row r="13" spans="2:6" ht="11.25">
      <c r="B13" s="18"/>
      <c r="C13" s="32"/>
      <c r="D13" s="54"/>
      <c r="E13" s="32"/>
      <c r="F13" s="32"/>
    </row>
    <row r="14" spans="1:6" ht="67.5">
      <c r="A14" s="16" t="s">
        <v>3</v>
      </c>
      <c r="B14" s="17" t="s">
        <v>99</v>
      </c>
      <c r="C14" s="32" t="s">
        <v>32</v>
      </c>
      <c r="D14" s="54">
        <v>1.9</v>
      </c>
      <c r="E14" s="7">
        <v>0</v>
      </c>
      <c r="F14" s="19">
        <f>D14*E14</f>
        <v>0</v>
      </c>
    </row>
    <row r="15" spans="2:6" ht="11.25">
      <c r="B15" s="18"/>
      <c r="C15" s="32"/>
      <c r="D15" s="54"/>
      <c r="E15" s="32"/>
      <c r="F15" s="32"/>
    </row>
    <row r="16" spans="1:6" ht="67.5">
      <c r="A16" s="16" t="s">
        <v>4</v>
      </c>
      <c r="B16" s="18" t="s">
        <v>65</v>
      </c>
      <c r="C16" s="18" t="s">
        <v>32</v>
      </c>
      <c r="D16" s="19">
        <v>5.5</v>
      </c>
      <c r="E16" s="18">
        <v>0</v>
      </c>
      <c r="F16" s="19">
        <f>D16*E16</f>
        <v>0</v>
      </c>
    </row>
    <row r="17" ht="11.25">
      <c r="B17" s="18"/>
    </row>
    <row r="18" spans="1:6" ht="67.5">
      <c r="A18" s="16" t="s">
        <v>5</v>
      </c>
      <c r="B18" s="41" t="s">
        <v>66</v>
      </c>
      <c r="C18" s="7" t="s">
        <v>32</v>
      </c>
      <c r="D18" s="8">
        <v>9</v>
      </c>
      <c r="E18" s="7">
        <v>0</v>
      </c>
      <c r="F18" s="19">
        <f>D18*E18</f>
        <v>0</v>
      </c>
    </row>
    <row r="19" ht="11.25">
      <c r="D19" s="8"/>
    </row>
    <row r="20" spans="1:2" ht="67.5">
      <c r="A20" s="16" t="s">
        <v>6</v>
      </c>
      <c r="B20" s="17" t="s">
        <v>67</v>
      </c>
    </row>
    <row r="21" spans="1:6" ht="11.25">
      <c r="A21" s="49"/>
      <c r="B21" s="18" t="s">
        <v>68</v>
      </c>
      <c r="C21" s="18" t="s">
        <v>31</v>
      </c>
      <c r="D21" s="19">
        <v>69.4</v>
      </c>
      <c r="E21" s="7">
        <v>0</v>
      </c>
      <c r="F21" s="19">
        <f>D21*E21</f>
        <v>0</v>
      </c>
    </row>
    <row r="22" spans="1:6" ht="11.25">
      <c r="A22" s="49"/>
      <c r="B22" s="18" t="s">
        <v>69</v>
      </c>
      <c r="C22" s="18" t="s">
        <v>31</v>
      </c>
      <c r="D22" s="19">
        <v>63.33</v>
      </c>
      <c r="E22" s="7">
        <v>0</v>
      </c>
      <c r="F22" s="19">
        <f>D22*E22</f>
        <v>0</v>
      </c>
    </row>
    <row r="23" spans="1:6" ht="11.25">
      <c r="A23" s="49"/>
      <c r="B23" s="18"/>
      <c r="C23" s="18"/>
      <c r="D23" s="19"/>
      <c r="F23" s="19"/>
    </row>
    <row r="24" spans="1:6" ht="11.25">
      <c r="A24" s="16" t="s">
        <v>34</v>
      </c>
      <c r="B24" s="18" t="s">
        <v>25</v>
      </c>
      <c r="C24" s="18"/>
      <c r="D24" s="18"/>
      <c r="E24" s="18"/>
      <c r="F24" s="19">
        <f>SUM(F4:F22)*0.05</f>
        <v>0</v>
      </c>
    </row>
    <row r="26" spans="2:6" ht="11.25">
      <c r="B26" s="20" t="s">
        <v>26</v>
      </c>
      <c r="C26" s="21"/>
      <c r="D26" s="21"/>
      <c r="E26" s="22"/>
      <c r="F26" s="19">
        <f>SUM(F4:F24)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E42" sqref="E42"/>
    </sheetView>
  </sheetViews>
  <sheetFormatPr defaultColWidth="11.57421875" defaultRowHeight="12.75"/>
  <cols>
    <col min="1" max="1" width="11.57421875" style="6" customWidth="1"/>
    <col min="2" max="2" width="37.421875" style="7" customWidth="1"/>
    <col min="3" max="8" width="11.57421875" style="7" customWidth="1"/>
    <col min="9" max="10" width="13.140625" style="7" bestFit="1" customWidth="1"/>
    <col min="11" max="16384" width="11.57421875" style="7" customWidth="1"/>
  </cols>
  <sheetData>
    <row r="1" spans="1:6" ht="11.25">
      <c r="A1" s="12" t="s">
        <v>6</v>
      </c>
      <c r="B1" s="13" t="s">
        <v>41</v>
      </c>
      <c r="C1" s="14"/>
      <c r="D1" s="15"/>
      <c r="E1" s="15"/>
      <c r="F1" s="15"/>
    </row>
    <row r="2" spans="1:6" ht="22.5">
      <c r="A2" s="43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44"/>
      <c r="B3" s="45"/>
      <c r="C3" s="46"/>
      <c r="D3" s="47"/>
      <c r="E3" s="47"/>
      <c r="F3" s="47"/>
    </row>
    <row r="4" spans="1:6" ht="78.75">
      <c r="A4" s="35" t="s">
        <v>1</v>
      </c>
      <c r="B4" s="34" t="s">
        <v>100</v>
      </c>
      <c r="C4" s="59" t="s">
        <v>31</v>
      </c>
      <c r="D4" s="15">
        <v>80</v>
      </c>
      <c r="E4" s="47">
        <v>0</v>
      </c>
      <c r="F4" s="19">
        <f>D4*E4</f>
        <v>0</v>
      </c>
    </row>
    <row r="5" spans="1:6" ht="11.25">
      <c r="A5" s="44"/>
      <c r="B5" s="58"/>
      <c r="C5" s="62"/>
      <c r="D5" s="47"/>
      <c r="E5" s="47"/>
      <c r="F5" s="54"/>
    </row>
    <row r="6" spans="1:6" ht="56.25">
      <c r="A6" s="16" t="s">
        <v>2</v>
      </c>
      <c r="B6" s="18" t="s">
        <v>71</v>
      </c>
      <c r="C6" s="61"/>
      <c r="D6" s="19"/>
      <c r="E6" s="18"/>
      <c r="F6" s="18"/>
    </row>
    <row r="7" spans="1:6" ht="22.5">
      <c r="A7" s="44"/>
      <c r="B7" s="58" t="s">
        <v>73</v>
      </c>
      <c r="C7" s="59" t="s">
        <v>31</v>
      </c>
      <c r="D7" s="15">
        <v>44.5</v>
      </c>
      <c r="E7" s="47">
        <v>0</v>
      </c>
      <c r="F7" s="19">
        <f>D7*E7</f>
        <v>0</v>
      </c>
    </row>
    <row r="8" spans="1:9" ht="22.5">
      <c r="A8" s="44"/>
      <c r="B8" s="58" t="s">
        <v>74</v>
      </c>
      <c r="C8" s="59" t="s">
        <v>31</v>
      </c>
      <c r="D8" s="15">
        <v>60.12</v>
      </c>
      <c r="E8" s="47">
        <v>0</v>
      </c>
      <c r="F8" s="19">
        <f>D8*E8</f>
        <v>0</v>
      </c>
      <c r="I8" s="8"/>
    </row>
    <row r="9" spans="1:6" ht="22.5">
      <c r="A9" s="44"/>
      <c r="B9" s="58" t="s">
        <v>75</v>
      </c>
      <c r="C9" s="59" t="s">
        <v>31</v>
      </c>
      <c r="D9" s="15">
        <v>42.76</v>
      </c>
      <c r="E9" s="47">
        <v>0</v>
      </c>
      <c r="F9" s="19">
        <f>D9*E9</f>
        <v>0</v>
      </c>
    </row>
    <row r="10" spans="3:4" ht="11.25">
      <c r="C10" s="60"/>
      <c r="D10" s="8"/>
    </row>
    <row r="11" spans="1:6" ht="45">
      <c r="A11" s="16" t="s">
        <v>3</v>
      </c>
      <c r="B11" s="18" t="s">
        <v>70</v>
      </c>
      <c r="C11" s="59" t="s">
        <v>31</v>
      </c>
      <c r="D11" s="19">
        <v>69.4</v>
      </c>
      <c r="E11" s="47">
        <v>0</v>
      </c>
      <c r="F11" s="19">
        <f>D11*E11</f>
        <v>0</v>
      </c>
    </row>
    <row r="12" spans="1:6" ht="11.25">
      <c r="A12" s="44"/>
      <c r="B12" s="58"/>
      <c r="C12" s="59"/>
      <c r="D12" s="15"/>
      <c r="E12" s="47"/>
      <c r="F12" s="19"/>
    </row>
    <row r="13" spans="1:6" ht="78.75">
      <c r="A13" s="16" t="s">
        <v>4</v>
      </c>
      <c r="B13" s="18" t="s">
        <v>76</v>
      </c>
      <c r="C13" s="59" t="s">
        <v>31</v>
      </c>
      <c r="D13" s="19">
        <v>69.4</v>
      </c>
      <c r="E13" s="47">
        <v>0</v>
      </c>
      <c r="F13" s="19">
        <f>D13*E13</f>
        <v>0</v>
      </c>
    </row>
    <row r="14" spans="1:6" ht="11.25">
      <c r="A14" s="44"/>
      <c r="B14" s="58"/>
      <c r="C14" s="62"/>
      <c r="D14" s="47"/>
      <c r="E14" s="47"/>
      <c r="F14" s="54"/>
    </row>
    <row r="15" spans="1:6" ht="78.75">
      <c r="A15" s="16" t="s">
        <v>5</v>
      </c>
      <c r="B15" s="18" t="s">
        <v>72</v>
      </c>
      <c r="C15" s="61"/>
      <c r="D15" s="19"/>
      <c r="E15" s="47"/>
      <c r="F15" s="19"/>
    </row>
    <row r="16" spans="1:6" ht="11.25">
      <c r="A16" s="44"/>
      <c r="B16" s="58" t="s">
        <v>50</v>
      </c>
      <c r="C16" s="59" t="s">
        <v>31</v>
      </c>
      <c r="D16" s="19">
        <v>69.4</v>
      </c>
      <c r="E16" s="47">
        <v>0</v>
      </c>
      <c r="F16" s="19">
        <f>D16*E16</f>
        <v>0</v>
      </c>
    </row>
    <row r="17" spans="1:6" ht="11.25">
      <c r="A17" s="44"/>
      <c r="B17" s="58" t="s">
        <v>49</v>
      </c>
      <c r="C17" s="59" t="s">
        <v>31</v>
      </c>
      <c r="D17" s="19">
        <v>63.33</v>
      </c>
      <c r="E17" s="47">
        <v>0</v>
      </c>
      <c r="F17" s="19">
        <f>D17*E17</f>
        <v>0</v>
      </c>
    </row>
    <row r="18" spans="3:5" ht="11.25">
      <c r="C18" s="60"/>
      <c r="D18" s="8"/>
      <c r="E18" s="47"/>
    </row>
    <row r="19" spans="1:6" ht="78.75">
      <c r="A19" s="16" t="s">
        <v>6</v>
      </c>
      <c r="B19" s="17" t="s">
        <v>77</v>
      </c>
      <c r="C19" s="18" t="s">
        <v>31</v>
      </c>
      <c r="D19" s="30">
        <v>87.5</v>
      </c>
      <c r="E19" s="47">
        <v>0</v>
      </c>
      <c r="F19" s="19">
        <f>D19*E19</f>
        <v>0</v>
      </c>
    </row>
    <row r="20" spans="4:5" ht="11.25">
      <c r="D20" s="8"/>
      <c r="E20" s="47"/>
    </row>
    <row r="21" spans="1:6" ht="56.25">
      <c r="A21" s="16" t="s">
        <v>7</v>
      </c>
      <c r="B21" s="18" t="s">
        <v>78</v>
      </c>
      <c r="C21" s="18" t="s">
        <v>31</v>
      </c>
      <c r="D21" s="30">
        <v>87.5</v>
      </c>
      <c r="E21" s="47">
        <v>0</v>
      </c>
      <c r="F21" s="19">
        <f>D21*E21</f>
        <v>0</v>
      </c>
    </row>
    <row r="22" spans="1:5" ht="11.25">
      <c r="A22" s="49"/>
      <c r="B22" s="32"/>
      <c r="E22" s="47"/>
    </row>
    <row r="23" spans="1:5" ht="67.5">
      <c r="A23" s="16" t="s">
        <v>8</v>
      </c>
      <c r="B23" s="17" t="s">
        <v>79</v>
      </c>
      <c r="E23" s="47"/>
    </row>
    <row r="24" spans="1:6" ht="11.25">
      <c r="A24" s="49"/>
      <c r="B24" s="42" t="s">
        <v>80</v>
      </c>
      <c r="C24" s="18" t="s">
        <v>31</v>
      </c>
      <c r="D24" s="30">
        <v>17</v>
      </c>
      <c r="E24" s="47">
        <v>0</v>
      </c>
      <c r="F24" s="19">
        <f>D24*E24</f>
        <v>0</v>
      </c>
    </row>
    <row r="25" spans="1:6" ht="11.25">
      <c r="A25" s="49"/>
      <c r="B25" s="42" t="s">
        <v>81</v>
      </c>
      <c r="C25" s="18" t="s">
        <v>31</v>
      </c>
      <c r="D25" s="30">
        <v>52</v>
      </c>
      <c r="E25" s="47">
        <v>0</v>
      </c>
      <c r="F25" s="19">
        <f>D25*E25</f>
        <v>0</v>
      </c>
    </row>
    <row r="26" spans="1:6" ht="11.25">
      <c r="A26" s="49"/>
      <c r="B26" s="42" t="s">
        <v>82</v>
      </c>
      <c r="C26" s="18" t="s">
        <v>31</v>
      </c>
      <c r="D26" s="30">
        <v>17</v>
      </c>
      <c r="E26" s="47">
        <v>0</v>
      </c>
      <c r="F26" s="19">
        <f>D26*E26</f>
        <v>0</v>
      </c>
    </row>
    <row r="27" spans="1:6" ht="11.25">
      <c r="A27" s="49"/>
      <c r="B27" s="42"/>
      <c r="C27" s="32"/>
      <c r="D27" s="30"/>
      <c r="E27" s="47"/>
      <c r="F27" s="54"/>
    </row>
    <row r="28" spans="1:6" ht="56.25">
      <c r="A28" s="16" t="s">
        <v>9</v>
      </c>
      <c r="B28" s="18" t="s">
        <v>83</v>
      </c>
      <c r="C28" s="59" t="s">
        <v>31</v>
      </c>
      <c r="D28" s="19">
        <v>7</v>
      </c>
      <c r="E28" s="47">
        <v>0</v>
      </c>
      <c r="F28" s="19">
        <f>D28*E28</f>
        <v>0</v>
      </c>
    </row>
    <row r="29" spans="1:6" ht="11.25">
      <c r="A29" s="49"/>
      <c r="B29" s="42"/>
      <c r="C29" s="32"/>
      <c r="D29" s="30"/>
      <c r="E29" s="47"/>
      <c r="F29" s="54"/>
    </row>
    <row r="30" spans="1:6" ht="45">
      <c r="A30" s="49" t="s">
        <v>11</v>
      </c>
      <c r="B30" s="32" t="s">
        <v>91</v>
      </c>
      <c r="C30" s="62" t="s">
        <v>46</v>
      </c>
      <c r="D30" s="54">
        <v>90</v>
      </c>
      <c r="E30" s="47">
        <v>0</v>
      </c>
      <c r="F30" s="19">
        <f>D30*E30</f>
        <v>0</v>
      </c>
    </row>
    <row r="31" spans="1:6" ht="11.25">
      <c r="A31" s="49"/>
      <c r="B31" s="32"/>
      <c r="C31" s="32"/>
      <c r="D31" s="30"/>
      <c r="E31" s="47"/>
      <c r="F31" s="54"/>
    </row>
    <row r="32" spans="1:6" ht="105" customHeight="1">
      <c r="A32" s="16" t="s">
        <v>12</v>
      </c>
      <c r="B32" s="17" t="s">
        <v>84</v>
      </c>
      <c r="C32" s="18"/>
      <c r="D32" s="48"/>
      <c r="E32" s="47"/>
      <c r="F32" s="18"/>
    </row>
    <row r="33" spans="1:6" ht="11.25">
      <c r="A33" s="49"/>
      <c r="B33" s="32" t="s">
        <v>85</v>
      </c>
      <c r="C33" s="18" t="s">
        <v>31</v>
      </c>
      <c r="D33" s="19">
        <v>70</v>
      </c>
      <c r="E33" s="47">
        <v>0</v>
      </c>
      <c r="F33" s="19">
        <f>D33*E33</f>
        <v>0</v>
      </c>
    </row>
    <row r="34" spans="1:6" ht="11.25">
      <c r="A34" s="49"/>
      <c r="B34" s="42" t="s">
        <v>86</v>
      </c>
      <c r="C34" s="18" t="s">
        <v>31</v>
      </c>
      <c r="D34" s="30">
        <v>43</v>
      </c>
      <c r="E34" s="47">
        <v>0</v>
      </c>
      <c r="F34" s="19">
        <f>D34*E34</f>
        <v>0</v>
      </c>
    </row>
    <row r="35" spans="4:5" ht="11.25">
      <c r="D35" s="8"/>
      <c r="E35" s="47"/>
    </row>
    <row r="37" spans="1:6" ht="11.25">
      <c r="A37" s="16" t="s">
        <v>33</v>
      </c>
      <c r="B37" s="18" t="s">
        <v>25</v>
      </c>
      <c r="C37" s="18"/>
      <c r="D37" s="18"/>
      <c r="E37" s="18"/>
      <c r="F37" s="19">
        <f>SUM(F4:F34)*0.05</f>
        <v>0</v>
      </c>
    </row>
    <row r="39" spans="2:6" ht="11.25">
      <c r="B39" s="20" t="s">
        <v>26</v>
      </c>
      <c r="C39" s="21"/>
      <c r="D39" s="21"/>
      <c r="E39" s="22"/>
      <c r="F39" s="19">
        <f>SUM(F4:F37)</f>
        <v>0</v>
      </c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1" sqref="F21"/>
    </sheetView>
  </sheetViews>
  <sheetFormatPr defaultColWidth="11.57421875" defaultRowHeight="12.75"/>
  <cols>
    <col min="1" max="1" width="11.57421875" style="50" customWidth="1"/>
    <col min="2" max="2" width="30.28125" style="33" customWidth="1"/>
    <col min="3" max="3" width="11.57421875" style="33" customWidth="1"/>
    <col min="4" max="4" width="11.57421875" style="30" customWidth="1"/>
    <col min="5" max="16384" width="11.57421875" style="33" customWidth="1"/>
  </cols>
  <sheetData>
    <row r="1" spans="1:6" ht="11.25">
      <c r="A1" s="12" t="s">
        <v>7</v>
      </c>
      <c r="B1" s="13" t="s">
        <v>42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51"/>
      <c r="B3" s="7"/>
      <c r="C3" s="7"/>
      <c r="D3" s="8"/>
      <c r="E3" s="7"/>
      <c r="F3" s="7"/>
    </row>
    <row r="4" ht="11.25">
      <c r="A4" s="39"/>
    </row>
    <row r="5" spans="1:6" ht="112.5">
      <c r="A5" s="40" t="s">
        <v>1</v>
      </c>
      <c r="B5" s="17" t="s">
        <v>87</v>
      </c>
      <c r="C5" s="18" t="s">
        <v>46</v>
      </c>
      <c r="D5" s="30">
        <v>11.1</v>
      </c>
      <c r="E5" s="30">
        <v>0</v>
      </c>
      <c r="F5" s="19">
        <f>D5*E5</f>
        <v>0</v>
      </c>
    </row>
    <row r="6" spans="1:6" ht="11.25">
      <c r="A6" s="57"/>
      <c r="B6" s="17"/>
      <c r="C6" s="32"/>
      <c r="E6" s="32"/>
      <c r="F6" s="54"/>
    </row>
    <row r="7" spans="1:6" ht="56.25">
      <c r="A7" s="57" t="s">
        <v>2</v>
      </c>
      <c r="B7" s="17" t="s">
        <v>88</v>
      </c>
      <c r="C7" s="32" t="s">
        <v>89</v>
      </c>
      <c r="D7" s="30">
        <v>1</v>
      </c>
      <c r="E7" s="30">
        <v>0</v>
      </c>
      <c r="F7" s="19">
        <f>D7*E7</f>
        <v>0</v>
      </c>
    </row>
    <row r="8" spans="1:2" ht="11.25">
      <c r="A8" s="39"/>
      <c r="B8" s="17"/>
    </row>
    <row r="9" spans="1:6" ht="11.25">
      <c r="A9" s="16" t="s">
        <v>3</v>
      </c>
      <c r="B9" s="18" t="s">
        <v>25</v>
      </c>
      <c r="C9" s="18"/>
      <c r="D9" s="28"/>
      <c r="E9" s="36"/>
      <c r="F9" s="19">
        <f>SUM(F5:F7)*0.05</f>
        <v>0</v>
      </c>
    </row>
    <row r="10" ht="11.25">
      <c r="F10" s="19"/>
    </row>
    <row r="11" spans="2:6" ht="11.25">
      <c r="B11" s="20" t="s">
        <v>26</v>
      </c>
      <c r="C11" s="21"/>
      <c r="D11" s="21"/>
      <c r="E11" s="22"/>
      <c r="F11" s="19">
        <f>SUM(F5:F9)</f>
        <v>0</v>
      </c>
    </row>
    <row r="17" spans="1:4" ht="12.75">
      <c r="A17"/>
      <c r="B17"/>
      <c r="C17"/>
      <c r="D17"/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5" sqref="E15"/>
    </sheetView>
  </sheetViews>
  <sheetFormatPr defaultColWidth="11.57421875" defaultRowHeight="12.75"/>
  <cols>
    <col min="1" max="1" width="11.57421875" style="50" customWidth="1"/>
    <col min="2" max="2" width="30.28125" style="33" customWidth="1"/>
    <col min="3" max="3" width="11.57421875" style="33" customWidth="1"/>
    <col min="4" max="4" width="11.57421875" style="30" customWidth="1"/>
    <col min="5" max="16384" width="11.57421875" style="33" customWidth="1"/>
  </cols>
  <sheetData>
    <row r="1" spans="1:6" ht="11.25">
      <c r="A1" s="12" t="s">
        <v>8</v>
      </c>
      <c r="B1" s="13" t="s">
        <v>105</v>
      </c>
      <c r="C1" s="14"/>
      <c r="D1" s="15"/>
      <c r="E1" s="15"/>
      <c r="F1" s="15"/>
    </row>
    <row r="2" spans="1:6" ht="22.5">
      <c r="A2" s="9" t="s">
        <v>16</v>
      </c>
      <c r="B2" s="10" t="s">
        <v>17</v>
      </c>
      <c r="C2" s="10" t="s">
        <v>18</v>
      </c>
      <c r="D2" s="11" t="s">
        <v>19</v>
      </c>
      <c r="E2" s="11" t="s">
        <v>20</v>
      </c>
      <c r="F2" s="11" t="s">
        <v>21</v>
      </c>
    </row>
    <row r="3" spans="1:6" ht="11.25">
      <c r="A3" s="51"/>
      <c r="B3" s="7"/>
      <c r="C3" s="7"/>
      <c r="D3" s="8"/>
      <c r="E3" s="7"/>
      <c r="F3" s="7"/>
    </row>
    <row r="4" ht="11.25">
      <c r="A4" s="39"/>
    </row>
    <row r="5" spans="1:6" ht="186" customHeight="1">
      <c r="A5" s="40" t="s">
        <v>1</v>
      </c>
      <c r="B5" s="17" t="s">
        <v>90</v>
      </c>
      <c r="C5" s="18" t="s">
        <v>31</v>
      </c>
      <c r="D5" s="30">
        <v>148</v>
      </c>
      <c r="E5" s="32">
        <v>0</v>
      </c>
      <c r="F5" s="19">
        <f>D5*E5</f>
        <v>0</v>
      </c>
    </row>
    <row r="6" spans="1:6" ht="11.25">
      <c r="A6" s="57"/>
      <c r="B6" s="63"/>
      <c r="C6" s="32"/>
      <c r="E6" s="32"/>
      <c r="F6" s="54"/>
    </row>
    <row r="7" spans="1:2" ht="11.25">
      <c r="A7" s="39"/>
      <c r="B7" s="17"/>
    </row>
    <row r="8" spans="1:6" ht="11.25">
      <c r="A8" s="16" t="s">
        <v>2</v>
      </c>
      <c r="B8" s="18" t="s">
        <v>25</v>
      </c>
      <c r="C8" s="18"/>
      <c r="D8" s="28"/>
      <c r="E8" s="36"/>
      <c r="F8" s="19">
        <f>SUM(F5:F6)*0.05</f>
        <v>0</v>
      </c>
    </row>
    <row r="9" ht="11.25">
      <c r="F9" s="19"/>
    </row>
    <row r="10" spans="2:6" ht="11.25">
      <c r="B10" s="20" t="s">
        <v>26</v>
      </c>
      <c r="C10" s="21"/>
      <c r="D10" s="21"/>
      <c r="E10" s="22"/>
      <c r="F10" s="19">
        <f>SUM(F5:F8)</f>
        <v>0</v>
      </c>
    </row>
    <row r="16" spans="1:4" ht="12.75">
      <c r="A16"/>
      <c r="B16"/>
      <c r="C16"/>
      <c r="D16"/>
    </row>
  </sheetData>
  <sheetProtection selectLockedCells="1" selectUnlockedCells="1"/>
  <printOptions/>
  <pageMargins left="0.5798611111111112" right="0.3958333333333333" top="1.0368055555555555" bottom="1.025" header="0.7993055555555556" footer="0.7875"/>
  <pageSetup horizontalDpi="300" verticalDpi="300" orientation="portrait" paperSize="9" scale="95" r:id="rId1"/>
  <headerFooter alignWithMargins="0"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</cp:lastModifiedBy>
  <cp:lastPrinted>2018-02-22T08:34:59Z</cp:lastPrinted>
  <dcterms:created xsi:type="dcterms:W3CDTF">2017-01-15T12:52:17Z</dcterms:created>
  <dcterms:modified xsi:type="dcterms:W3CDTF">2018-02-22T09:05:12Z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